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\1 LICITAÇOES\2 PREGÃO ELETRÔNICO\5 - PREGÃO COOPERAGEM 2026-2027 - SEI 15400014504202538\planilha de custos\"/>
    </mc:Choice>
  </mc:AlternateContent>
  <xr:revisionPtr revIDLastSave="0" documentId="8_{5ED29E6C-0AC6-4D85-8FDB-DEEDCA160939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Planilha de custos " sheetId="6" r:id="rId1"/>
  </sheets>
  <definedNames>
    <definedName name="_xlnm.Print_Area" localSheetId="0">'Planilha de custos 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6" l="1"/>
  <c r="G30" i="6" s="1"/>
  <c r="G9" i="6"/>
  <c r="G10" i="6"/>
  <c r="G11" i="6"/>
  <c r="F15" i="6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/>
  <c r="F33" i="6"/>
  <c r="F36" i="6"/>
  <c r="G12" i="6" l="1"/>
  <c r="G13" i="6" s="1"/>
  <c r="G31" i="6"/>
  <c r="G14" i="6" l="1"/>
  <c r="G32" i="6" s="1"/>
  <c r="F34" i="6" l="1"/>
  <c r="G34" i="6" s="1"/>
  <c r="G35" i="6" s="1"/>
  <c r="F37" i="6" s="1"/>
  <c r="G37" i="6" l="1"/>
  <c r="G52" i="6" s="1"/>
  <c r="G53" i="6" s="1"/>
  <c r="G54" i="6" s="1"/>
  <c r="H54" i="6" s="1"/>
  <c r="F38" i="6"/>
  <c r="F39" i="6"/>
  <c r="G43" i="6"/>
  <c r="F40" i="6"/>
  <c r="G44" i="6"/>
  <c r="G41" i="6" l="1"/>
  <c r="G42" i="6" s="1"/>
  <c r="G45" i="6" s="1"/>
  <c r="G46" i="6"/>
  <c r="G47" i="6" l="1"/>
</calcChain>
</file>

<file path=xl/sharedStrings.xml><?xml version="1.0" encoding="utf-8"?>
<sst xmlns="http://schemas.openxmlformats.org/spreadsheetml/2006/main" count="86" uniqueCount="56">
  <si>
    <t>Quadro 1 = composição do custo mensal</t>
  </si>
  <si>
    <t>Custo Total Mensal</t>
  </si>
  <si>
    <t>Item</t>
  </si>
  <si>
    <t>Salários</t>
  </si>
  <si>
    <t>qtde funcionarios</t>
  </si>
  <si>
    <t>Soma de Salários</t>
  </si>
  <si>
    <t xml:space="preserve">Encargos </t>
  </si>
  <si>
    <t>Soma 1 = Remunerações + Encargos</t>
  </si>
  <si>
    <t>qtde. por funcionário/mês</t>
  </si>
  <si>
    <t>custo unitário</t>
  </si>
  <si>
    <t>Total 1 = ( Soma 1 + Soma 2 )</t>
  </si>
  <si>
    <t>Quadro 3 = B.D.I. (Benefícios e Dspesas Indiretas)</t>
  </si>
  <si>
    <t>%(*)</t>
  </si>
  <si>
    <t>B.D.I. = (Despesas Indiretas+Lucro+PIS+COFINS+ISSQN)</t>
  </si>
  <si>
    <t>Total 2 = (Total 1 + BDI)</t>
  </si>
  <si>
    <t>Quadro 4 = Valor a receber da USP (-) Custo Mensal Proposto</t>
  </si>
  <si>
    <t>(-) Retenção do INSS</t>
  </si>
  <si>
    <t>(-) Retenção do IR</t>
  </si>
  <si>
    <t>(=) Soma das Retenções na fonte a serem feitas pela USP</t>
  </si>
  <si>
    <t>(=) Valor líquido a ser creditado pela USP</t>
  </si>
  <si>
    <t>(=) Saldo Disponível</t>
  </si>
  <si>
    <t>(=) Saldo Final (se for negativo a proposta é inexequivel)</t>
  </si>
  <si>
    <t>SÃO PAULO</t>
  </si>
  <si>
    <t>(-) Retenção do ISSQN de São Paulo - SP</t>
  </si>
  <si>
    <t>Quadro 2 = beneficios</t>
  </si>
  <si>
    <t>Soma 2 = Benefícios</t>
  </si>
  <si>
    <t>qtde de funcionários</t>
  </si>
  <si>
    <t>PRESTAÇÃO DE SERVIÇOS DE COPEIRAGEM, COM A DISPONIBILIDADE DE MÃO-DE-OBRA</t>
  </si>
  <si>
    <t xml:space="preserve"> </t>
  </si>
  <si>
    <t xml:space="preserve">  </t>
  </si>
  <si>
    <t xml:space="preserve">(-) Valor do item 30 - quadro 2  (-) item 34  quadro 4 </t>
  </si>
  <si>
    <t>Valor R$</t>
  </si>
  <si>
    <t>VALOR MENSAL DA FATURA  ( item 33)</t>
  </si>
  <si>
    <t xml:space="preserve">Valor Mensal da Fatura </t>
  </si>
  <si>
    <t>Quadro 5 =   Demonstrativo do  VALOR GLOBAL DA PROPOSTA</t>
  </si>
  <si>
    <t>VALOR POR HORA (valor total divido pela quantidade total de horas) (4576 horas)</t>
  </si>
  <si>
    <t>Custo Unitário</t>
  </si>
  <si>
    <t xml:space="preserve">Auxilio Creche ( CCT 2024/2025 - Claúsula 18ª  ver regra)  </t>
  </si>
  <si>
    <t>Seguro de Vida em Grupo  -  Facultativo - ( CCT 2024/2025 - Cláusula 19ª)</t>
  </si>
  <si>
    <t>Contribuiçãp Social (Beneficio social sindical) (CCT 2024/2025 - Claúsula 22ª)</t>
  </si>
  <si>
    <t>Programa de articipação nos resultados (PPR) (Aditivo CCT 2025/2025 -Cláusula 6ª)</t>
  </si>
  <si>
    <t xml:space="preserve">Auxilio saúde   (Aditivo  CCT 2025/2025 - Claúsula 9ª  ) </t>
  </si>
  <si>
    <t xml:space="preserve">Prêmio de assuidade (sem faltas no mês) (Aditivo CCT 2025/2025 - Claúsula 5ª) </t>
  </si>
  <si>
    <t>Uniformes (2 uniformes - determinado CCT 2024/2025 - Cláusula 41ª)</t>
  </si>
  <si>
    <t xml:space="preserve">Dia do trabalhador  ( Aditivo CCT2025/2025 - Claúsula 11ª) </t>
  </si>
  <si>
    <t xml:space="preserve">OBS.:  CONSIDERAR VALOR P/HORA COM DUAS CASAS DECIMAIS   (sem dizima periódica) </t>
  </si>
  <si>
    <t xml:space="preserve">Posto de trabalho -de segunda à sexta feira - 7h as 17:48h ( 44horas semanais) </t>
  </si>
  <si>
    <r>
      <t xml:space="preserve">Cesta Básica </t>
    </r>
    <r>
      <rPr>
        <sz val="12"/>
        <rFont val="Calibri"/>
        <family val="2"/>
        <scheme val="minor"/>
      </rPr>
      <t xml:space="preserve">-1 unidade por funcionário( Aditivo CCT 2025/2025 Claúsula 7ª ) </t>
    </r>
  </si>
  <si>
    <r>
      <t xml:space="preserve">Dedução Vale Transporte (parte empregado 6%) </t>
    </r>
    <r>
      <rPr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em negativo</t>
    </r>
    <r>
      <rPr>
        <sz val="12"/>
        <color rgb="FFFF0000"/>
        <rFont val="Calibri"/>
        <family val="2"/>
        <scheme val="minor"/>
      </rPr>
      <t>)</t>
    </r>
  </si>
  <si>
    <r>
      <t>(-) Outros encargos fiscais inlcusos no B.D.I. (COFINS)   3% ou 7,60%</t>
    </r>
    <r>
      <rPr>
        <sz val="12"/>
        <color rgb="FFFF0000"/>
        <rFont val="Calibri"/>
        <family val="2"/>
        <scheme val="minor"/>
      </rPr>
      <t xml:space="preserve"> *</t>
    </r>
  </si>
  <si>
    <r>
      <t xml:space="preserve">(-) Outros encargos fiscais inlcusos no B.D.I. (PIS)    0,65% ou 1,65% </t>
    </r>
    <r>
      <rPr>
        <sz val="12"/>
        <color rgb="FFFF0000"/>
        <rFont val="Calibri"/>
        <family val="2"/>
        <scheme val="minor"/>
      </rPr>
      <t xml:space="preserve"> *</t>
    </r>
  </si>
  <si>
    <r>
      <rPr>
        <b/>
        <sz val="12"/>
        <rFont val="Calibri"/>
        <family val="2"/>
        <scheme val="minor"/>
      </rPr>
      <t>Vale Transporte</t>
    </r>
    <r>
      <rPr>
        <sz val="12"/>
        <rFont val="Calibri"/>
        <family val="2"/>
        <scheme val="minor"/>
      </rPr>
      <t xml:space="preserve"> (quantidade por funcionário) - (CCT 2024/2025 Claúsula 16ª)</t>
    </r>
  </si>
  <si>
    <r>
      <t xml:space="preserve">Seguro Contra Acidente  </t>
    </r>
    <r>
      <rPr>
        <b/>
        <sz val="12"/>
        <rFont val="Calibri"/>
        <family val="2"/>
        <scheme val="minor"/>
      </rPr>
      <t>OBRIGATÓRIO</t>
    </r>
    <r>
      <rPr>
        <sz val="12"/>
        <rFont val="Calibri"/>
        <family val="2"/>
        <scheme val="minor"/>
      </rPr>
      <t xml:space="preserve"> (Contrato)</t>
    </r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</si>
  <si>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 xml:space="preserve">  aliquota conforme regime tributário  de apuração do IR . </t>
    </r>
  </si>
  <si>
    <r>
      <t>VALOR GLOBAL DA PROPOSTA 12 MESES (valor mensal do serviço X nº meses do contrato).</t>
    </r>
    <r>
      <rPr>
        <b/>
        <sz val="12"/>
        <rFont val="Calibri"/>
        <family val="2"/>
        <scheme val="minor"/>
      </rPr>
      <t>(Valor Proposta, igual ao proposto no Anexo-II)</t>
    </r>
  </si>
  <si>
    <r>
      <t>Vale Refeição</t>
    </r>
    <r>
      <rPr>
        <sz val="12"/>
        <rFont val="Calibri"/>
        <family val="2"/>
        <scheme val="minor"/>
      </rPr>
      <t xml:space="preserve"> (qtdade  por func.) (Aditivo CCT  2025/2025 Claúsula 8ª</t>
    </r>
    <r>
      <rPr>
        <b/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</si>
</sst>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"/>
    <numFmt numFmtId="167" formatCode="0.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43" fontId="3" fillId="0" borderId="0" xfId="1" applyNumberFormat="1" applyFont="1" applyAlignment="1" applyProtection="1">
      <alignment vertical="center"/>
      <protection locked="0"/>
    </xf>
    <xf numFmtId="0" fontId="3" fillId="3" borderId="0" xfId="1" applyFont="1" applyFill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166" fontId="3" fillId="0" borderId="0" xfId="1" applyNumberFormat="1" applyFont="1" applyAlignment="1" applyProtection="1">
      <alignment vertical="center"/>
      <protection locked="0"/>
    </xf>
    <xf numFmtId="2" fontId="3" fillId="0" borderId="0" xfId="1" applyNumberFormat="1" applyFont="1" applyAlignment="1" applyProtection="1">
      <alignment vertical="center"/>
      <protection locked="0"/>
    </xf>
    <xf numFmtId="43" fontId="3" fillId="0" borderId="0" xfId="6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44" fontId="3" fillId="3" borderId="0" xfId="5" applyFont="1" applyFill="1" applyAlignment="1" applyProtection="1">
      <alignment vertical="center"/>
      <protection locked="0"/>
    </xf>
    <xf numFmtId="9" fontId="3" fillId="3" borderId="0" xfId="1" applyNumberFormat="1" applyFont="1" applyFill="1" applyAlignment="1" applyProtection="1">
      <alignment vertical="center"/>
      <protection locked="0"/>
    </xf>
    <xf numFmtId="43" fontId="3" fillId="3" borderId="0" xfId="1" applyNumberFormat="1" applyFont="1" applyFill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0" fontId="3" fillId="3" borderId="0" xfId="1" applyNumberFormat="1" applyFont="1" applyFill="1" applyAlignment="1" applyProtection="1">
      <alignment vertical="center"/>
      <protection locked="0"/>
    </xf>
    <xf numFmtId="164" fontId="7" fillId="0" borderId="2" xfId="2" applyFont="1" applyBorder="1" applyAlignment="1" applyProtection="1">
      <alignment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9" fillId="3" borderId="2" xfId="1" applyNumberFormat="1" applyFont="1" applyFill="1" applyBorder="1" applyAlignment="1" applyProtection="1">
      <alignment horizontal="center" vertical="center"/>
      <protection locked="0"/>
    </xf>
    <xf numFmtId="164" fontId="9" fillId="3" borderId="2" xfId="2" applyFont="1" applyFill="1" applyBorder="1" applyAlignment="1" applyProtection="1">
      <alignment vertical="center"/>
    </xf>
    <xf numFmtId="0" fontId="8" fillId="3" borderId="2" xfId="1" applyFont="1" applyFill="1" applyBorder="1" applyAlignment="1" applyProtection="1">
      <alignment vertical="center" wrapText="1"/>
    </xf>
    <xf numFmtId="43" fontId="9" fillId="3" borderId="3" xfId="6" applyFont="1" applyFill="1" applyBorder="1" applyAlignment="1" applyProtection="1">
      <alignment horizontal="center" vertical="center"/>
      <protection locked="0"/>
    </xf>
    <xf numFmtId="3" fontId="9" fillId="3" borderId="4" xfId="2" applyNumberFormat="1" applyFont="1" applyFill="1" applyBorder="1" applyAlignment="1" applyProtection="1">
      <alignment horizontal="center" vertical="center"/>
      <protection locked="0"/>
    </xf>
    <xf numFmtId="3" fontId="9" fillId="3" borderId="5" xfId="2" applyNumberFormat="1" applyFont="1" applyFill="1" applyBorder="1" applyAlignment="1" applyProtection="1">
      <alignment horizontal="center" vertical="center"/>
      <protection locked="0"/>
    </xf>
    <xf numFmtId="3" fontId="9" fillId="3" borderId="4" xfId="1" applyNumberFormat="1" applyFont="1" applyFill="1" applyBorder="1" applyAlignment="1" applyProtection="1">
      <alignment horizontal="center" vertical="center"/>
      <protection locked="0"/>
    </xf>
    <xf numFmtId="3" fontId="9" fillId="3" borderId="5" xfId="1" applyNumberFormat="1" applyFont="1" applyFill="1" applyBorder="1" applyAlignment="1" applyProtection="1">
      <alignment horizontal="center" vertical="center"/>
      <protection locked="0"/>
    </xf>
    <xf numFmtId="0" fontId="9" fillId="3" borderId="2" xfId="3" applyNumberFormat="1" applyFont="1" applyFill="1" applyBorder="1" applyAlignment="1" applyProtection="1">
      <alignment horizontal="center" vertical="center"/>
      <protection locked="0"/>
    </xf>
    <xf numFmtId="164" fontId="10" fillId="3" borderId="2" xfId="2" applyFont="1" applyFill="1" applyBorder="1" applyAlignment="1" applyProtection="1">
      <alignment vertical="center"/>
    </xf>
    <xf numFmtId="0" fontId="7" fillId="3" borderId="2" xfId="1" applyFont="1" applyFill="1" applyBorder="1" applyAlignment="1" applyProtection="1">
      <alignment horizontal="right" vertical="center" wrapText="1"/>
    </xf>
    <xf numFmtId="0" fontId="10" fillId="3" borderId="3" xfId="4" applyNumberFormat="1" applyFont="1" applyFill="1" applyBorder="1" applyAlignment="1" applyProtection="1">
      <alignment vertical="center"/>
    </xf>
    <xf numFmtId="0" fontId="9" fillId="3" borderId="3" xfId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165" fontId="9" fillId="3" borderId="5" xfId="3" applyFont="1" applyFill="1" applyBorder="1" applyAlignment="1" applyProtection="1">
      <alignment vertical="center"/>
    </xf>
    <xf numFmtId="164" fontId="7" fillId="3" borderId="2" xfId="2" applyFont="1" applyFill="1" applyBorder="1" applyAlignment="1" applyProtection="1">
      <alignment vertical="center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/>
    </xf>
    <xf numFmtId="1" fontId="8" fillId="3" borderId="2" xfId="1" applyNumberFormat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164" fontId="8" fillId="3" borderId="2" xfId="2" applyFont="1" applyFill="1" applyBorder="1" applyAlignment="1" applyProtection="1">
      <alignment vertical="center"/>
      <protection locked="0"/>
    </xf>
    <xf numFmtId="164" fontId="8" fillId="3" borderId="2" xfId="2" applyFont="1" applyFill="1" applyBorder="1" applyAlignment="1" applyProtection="1">
      <alignment vertical="center"/>
    </xf>
    <xf numFmtId="0" fontId="7" fillId="3" borderId="2" xfId="1" applyFont="1" applyFill="1" applyBorder="1" applyAlignment="1" applyProtection="1">
      <alignment horizontal="center" vertical="center"/>
    </xf>
    <xf numFmtId="1" fontId="10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1" fontId="9" fillId="3" borderId="2" xfId="1" applyNumberFormat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vertical="center"/>
    </xf>
    <xf numFmtId="164" fontId="9" fillId="3" borderId="5" xfId="2" applyFont="1" applyFill="1" applyBorder="1" applyAlignment="1" applyProtection="1">
      <alignment vertical="center"/>
    </xf>
    <xf numFmtId="0" fontId="8" fillId="3" borderId="5" xfId="1" applyFont="1" applyFill="1" applyBorder="1" applyAlignment="1" applyProtection="1">
      <alignment vertical="center"/>
    </xf>
    <xf numFmtId="164" fontId="7" fillId="3" borderId="5" xfId="2" applyFont="1" applyFill="1" applyBorder="1" applyAlignment="1" applyProtection="1">
      <alignment vertical="center"/>
    </xf>
    <xf numFmtId="0" fontId="8" fillId="3" borderId="10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8" fillId="2" borderId="2" xfId="1" applyFont="1" applyFill="1" applyBorder="1" applyAlignment="1" applyProtection="1">
      <alignment vertical="center"/>
    </xf>
    <xf numFmtId="0" fontId="7" fillId="2" borderId="11" xfId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4" fontId="8" fillId="3" borderId="0" xfId="2" applyFont="1" applyFill="1" applyAlignment="1" applyProtection="1">
      <alignment vertical="center"/>
    </xf>
    <xf numFmtId="0" fontId="8" fillId="2" borderId="3" xfId="1" applyFont="1" applyFill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165" fontId="8" fillId="2" borderId="5" xfId="3" applyFont="1" applyFill="1" applyBorder="1" applyAlignment="1" applyProtection="1">
      <alignment vertical="center"/>
    </xf>
    <xf numFmtId="164" fontId="7" fillId="0" borderId="5" xfId="2" applyFont="1" applyBorder="1" applyAlignment="1" applyProtection="1">
      <alignment vertical="center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8" fillId="2" borderId="5" xfId="1" applyFont="1" applyFill="1" applyBorder="1" applyAlignment="1" applyProtection="1">
      <alignment horizontal="center" vertical="center"/>
    </xf>
    <xf numFmtId="164" fontId="8" fillId="0" borderId="2" xfId="2" applyFont="1" applyFill="1" applyBorder="1" applyAlignment="1" applyProtection="1">
      <alignment vertical="center"/>
    </xf>
    <xf numFmtId="164" fontId="8" fillId="2" borderId="2" xfId="2" applyFont="1" applyFill="1" applyBorder="1" applyAlignment="1" applyProtection="1">
      <alignment vertical="center"/>
    </xf>
    <xf numFmtId="164" fontId="8" fillId="0" borderId="2" xfId="2" applyFont="1" applyBorder="1" applyAlignment="1" applyProtection="1">
      <alignment vertical="center"/>
    </xf>
    <xf numFmtId="0" fontId="8" fillId="2" borderId="6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vertical="center"/>
    </xf>
    <xf numFmtId="164" fontId="7" fillId="2" borderId="5" xfId="2" applyFont="1" applyFill="1" applyBorder="1" applyAlignment="1" applyProtection="1">
      <alignment vertical="center"/>
    </xf>
    <xf numFmtId="0" fontId="7" fillId="2" borderId="1" xfId="1" applyFont="1" applyFill="1" applyBorder="1" applyAlignment="1" applyProtection="1">
      <alignment horizontal="center" vertical="center"/>
    </xf>
    <xf numFmtId="164" fontId="7" fillId="2" borderId="1" xfId="2" applyFont="1" applyFill="1" applyBorder="1" applyAlignment="1" applyProtection="1">
      <alignment vertical="center"/>
    </xf>
    <xf numFmtId="0" fontId="8" fillId="0" borderId="0" xfId="1" applyFont="1" applyAlignment="1" applyProtection="1">
      <alignment vertical="center"/>
      <protection locked="0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44" fontId="8" fillId="5" borderId="2" xfId="5" applyFont="1" applyFill="1" applyBorder="1" applyAlignment="1" applyProtection="1">
      <alignment horizontal="left"/>
      <protection locked="0"/>
    </xf>
    <xf numFmtId="44" fontId="7" fillId="5" borderId="2" xfId="5" applyFont="1" applyFill="1" applyBorder="1" applyAlignment="1" applyProtection="1">
      <alignment horizontal="left"/>
      <protection locked="0"/>
    </xf>
    <xf numFmtId="44" fontId="7" fillId="5" borderId="2" xfId="5" applyNumberFormat="1" applyFont="1" applyFill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3" borderId="2" xfId="1" applyFont="1" applyFill="1" applyBorder="1" applyAlignment="1" applyProtection="1">
      <alignment vertical="center" wrapText="1"/>
    </xf>
    <xf numFmtId="0" fontId="8" fillId="3" borderId="2" xfId="1" applyFont="1" applyFill="1" applyBorder="1" applyAlignment="1" applyProtection="1">
      <alignment vertical="center" wrapText="1"/>
      <protection locked="0"/>
    </xf>
    <xf numFmtId="0" fontId="7" fillId="3" borderId="2" xfId="1" applyFont="1" applyFill="1" applyBorder="1" applyAlignment="1" applyProtection="1">
      <alignment vertical="center" wrapText="1"/>
      <protection locked="0"/>
    </xf>
    <xf numFmtId="0" fontId="8" fillId="3" borderId="3" xfId="1" applyFont="1" applyFill="1" applyBorder="1" applyAlignment="1" applyProtection="1">
      <alignment vertical="center" wrapText="1"/>
    </xf>
    <xf numFmtId="0" fontId="8" fillId="2" borderId="2" xfId="1" applyFont="1" applyFill="1" applyBorder="1" applyAlignment="1" applyProtection="1">
      <alignment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3" xfId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vertical="center" wrapText="1"/>
    </xf>
    <xf numFmtId="0" fontId="7" fillId="0" borderId="2" xfId="1" applyFont="1" applyBorder="1" applyAlignment="1" applyProtection="1">
      <alignment vertical="center" wrapText="1"/>
    </xf>
    <xf numFmtId="0" fontId="7" fillId="0" borderId="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10" fontId="9" fillId="0" borderId="3" xfId="4" applyNumberFormat="1" applyFont="1" applyFill="1" applyBorder="1" applyAlignment="1" applyProtection="1">
      <alignment horizontal="center" vertical="center"/>
      <protection locked="0"/>
    </xf>
    <xf numFmtId="10" fontId="9" fillId="0" borderId="4" xfId="4" applyNumberFormat="1" applyFont="1" applyFill="1" applyBorder="1" applyAlignment="1" applyProtection="1">
      <alignment horizontal="center" vertical="center"/>
      <protection locked="0"/>
    </xf>
    <xf numFmtId="10" fontId="9" fillId="0" borderId="5" xfId="4" applyNumberFormat="1" applyFont="1" applyFill="1" applyBorder="1" applyAlignment="1" applyProtection="1">
      <alignment horizontal="center" vertical="center"/>
      <protection locked="0"/>
    </xf>
    <xf numFmtId="43" fontId="9" fillId="3" borderId="3" xfId="6" applyFont="1" applyFill="1" applyBorder="1" applyAlignment="1" applyProtection="1">
      <alignment horizontal="center" vertical="center"/>
      <protection locked="0"/>
    </xf>
    <xf numFmtId="43" fontId="9" fillId="3" borderId="4" xfId="6" applyFont="1" applyFill="1" applyBorder="1" applyAlignment="1" applyProtection="1">
      <alignment horizontal="center" vertical="center"/>
      <protection locked="0"/>
    </xf>
    <xf numFmtId="43" fontId="9" fillId="3" borderId="5" xfId="6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10" fontId="8" fillId="3" borderId="3" xfId="4" applyNumberFormat="1" applyFont="1" applyFill="1" applyBorder="1" applyAlignment="1" applyProtection="1">
      <alignment horizontal="center" vertical="center"/>
    </xf>
    <xf numFmtId="10" fontId="8" fillId="3" borderId="4" xfId="4" applyNumberFormat="1" applyFont="1" applyFill="1" applyBorder="1" applyAlignment="1" applyProtection="1">
      <alignment horizontal="center" vertical="center"/>
    </xf>
    <xf numFmtId="10" fontId="8" fillId="3" borderId="5" xfId="4" applyNumberFormat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10" fontId="9" fillId="3" borderId="3" xfId="7" applyNumberFormat="1" applyFont="1" applyFill="1" applyBorder="1" applyAlignment="1" applyProtection="1">
      <alignment horizontal="center" vertical="center"/>
      <protection locked="0"/>
    </xf>
    <xf numFmtId="10" fontId="9" fillId="3" borderId="4" xfId="7" applyNumberFormat="1" applyFont="1" applyFill="1" applyBorder="1" applyAlignment="1" applyProtection="1">
      <alignment horizontal="center" vertical="center"/>
      <protection locked="0"/>
    </xf>
    <xf numFmtId="10" fontId="9" fillId="3" borderId="5" xfId="7" applyNumberFormat="1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167" fontId="10" fillId="3" borderId="3" xfId="4" applyNumberFormat="1" applyFont="1" applyFill="1" applyBorder="1" applyAlignment="1" applyProtection="1">
      <alignment horizontal="center" vertical="center"/>
    </xf>
    <xf numFmtId="167" fontId="10" fillId="3" borderId="4" xfId="4" applyNumberFormat="1" applyFont="1" applyFill="1" applyBorder="1" applyAlignment="1" applyProtection="1">
      <alignment horizontal="center" vertical="center"/>
    </xf>
    <xf numFmtId="167" fontId="10" fillId="3" borderId="5" xfId="4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10" fontId="9" fillId="3" borderId="3" xfId="4" applyNumberFormat="1" applyFont="1" applyFill="1" applyBorder="1" applyAlignment="1" applyProtection="1">
      <alignment horizontal="center" vertical="center"/>
      <protection locked="0"/>
    </xf>
    <xf numFmtId="10" fontId="9" fillId="3" borderId="4" xfId="4" applyNumberFormat="1" applyFont="1" applyFill="1" applyBorder="1" applyAlignment="1" applyProtection="1">
      <alignment horizontal="center" vertical="center"/>
      <protection locked="0"/>
    </xf>
    <xf numFmtId="10" fontId="9" fillId="3" borderId="5" xfId="4" applyNumberFormat="1" applyFont="1" applyFill="1" applyBorder="1" applyAlignment="1" applyProtection="1">
      <alignment horizontal="center" vertical="center"/>
      <protection locked="0"/>
    </xf>
  </cellXfs>
  <cellStyles count="8">
    <cellStyle name="Moeda" xfId="5" builtinId="4"/>
    <cellStyle name="Moeda 2" xfId="2" xr:uid="{00000000-0005-0000-0000-000001000000}"/>
    <cellStyle name="Normal" xfId="0" builtinId="0"/>
    <cellStyle name="Normal 2" xfId="1" xr:uid="{00000000-0005-0000-0000-000003000000}"/>
    <cellStyle name="Porcentagem" xfId="7" builtinId="5"/>
    <cellStyle name="Porcentagem 2" xfId="4" xr:uid="{00000000-0005-0000-0000-000005000000}"/>
    <cellStyle name="Vírgula" xfId="6" builtinId="3"/>
    <cellStyle name="Vírgula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="89" zoomScaleNormal="89" zoomScaleSheetLayoutView="100" workbookViewId="0">
      <selection activeCell="H43" sqref="H43"/>
    </sheetView>
  </sheetViews>
  <sheetFormatPr defaultColWidth="9.109375" defaultRowHeight="13.8" x14ac:dyDescent="0.3"/>
  <cols>
    <col min="1" max="1" width="4.88671875" style="10" customWidth="1"/>
    <col min="2" max="2" width="68.109375" style="107" customWidth="1"/>
    <col min="3" max="3" width="10" style="2" customWidth="1"/>
    <col min="4" max="4" width="10.6640625" style="2" customWidth="1"/>
    <col min="5" max="5" width="13.6640625" style="2" customWidth="1"/>
    <col min="6" max="6" width="13.5546875" style="2" customWidth="1"/>
    <col min="7" max="7" width="16.109375" style="2" customWidth="1"/>
    <col min="8" max="8" width="12.88671875" style="2" customWidth="1"/>
    <col min="9" max="9" width="15" style="2" customWidth="1"/>
    <col min="10" max="10" width="9.33203125" style="2" bestFit="1" customWidth="1"/>
    <col min="11" max="11" width="13" style="2" bestFit="1" customWidth="1"/>
    <col min="12" max="12" width="13.5546875" style="2" bestFit="1" customWidth="1"/>
    <col min="13" max="17" width="9.109375" style="2"/>
    <col min="18" max="18" width="18" style="2" bestFit="1" customWidth="1"/>
    <col min="19" max="16384" width="9.109375" style="2"/>
  </cols>
  <sheetData>
    <row r="1" spans="1:14" ht="22.5" customHeight="1" x14ac:dyDescent="0.3">
      <c r="A1" s="15" t="s">
        <v>28</v>
      </c>
      <c r="B1" s="94"/>
      <c r="C1" s="1"/>
      <c r="D1" s="1"/>
      <c r="E1" s="1"/>
      <c r="F1" s="1"/>
      <c r="G1" s="1"/>
    </row>
    <row r="3" spans="1:14" ht="12" customHeight="1" x14ac:dyDescent="0.3">
      <c r="A3" s="134" t="s">
        <v>27</v>
      </c>
      <c r="B3" s="134"/>
      <c r="C3" s="134"/>
      <c r="D3" s="134"/>
      <c r="E3" s="134"/>
      <c r="F3" s="134"/>
      <c r="G3" s="134"/>
    </row>
    <row r="4" spans="1:14" ht="12" customHeight="1" x14ac:dyDescent="0.3">
      <c r="A4" s="135" t="s">
        <v>28</v>
      </c>
      <c r="B4" s="135"/>
      <c r="C4" s="135"/>
      <c r="D4" s="135"/>
      <c r="E4" s="135"/>
      <c r="F4" s="135"/>
      <c r="G4" s="135"/>
    </row>
    <row r="5" spans="1:14" ht="9" customHeight="1" x14ac:dyDescent="0.3">
      <c r="A5" s="18"/>
      <c r="B5" s="95"/>
      <c r="C5" s="18"/>
      <c r="D5" s="18"/>
      <c r="E5" s="18"/>
      <c r="F5" s="18"/>
      <c r="G5" s="18"/>
    </row>
    <row r="6" spans="1:14" s="10" customFormat="1" ht="32.25" customHeight="1" x14ac:dyDescent="0.3">
      <c r="A6" s="120" t="s">
        <v>0</v>
      </c>
      <c r="B6" s="121"/>
      <c r="C6" s="117" t="s">
        <v>36</v>
      </c>
      <c r="D6" s="118"/>
      <c r="E6" s="119"/>
      <c r="F6" s="19" t="s">
        <v>22</v>
      </c>
      <c r="G6" s="20" t="s">
        <v>1</v>
      </c>
    </row>
    <row r="7" spans="1:14" ht="31.2" x14ac:dyDescent="0.3">
      <c r="A7" s="21" t="s">
        <v>2</v>
      </c>
      <c r="B7" s="21" t="s">
        <v>3</v>
      </c>
      <c r="C7" s="22"/>
      <c r="D7" s="23"/>
      <c r="E7" s="24"/>
      <c r="F7" s="25" t="s">
        <v>4</v>
      </c>
      <c r="G7" s="26"/>
    </row>
    <row r="8" spans="1:14" s="4" customFormat="1" ht="31.2" x14ac:dyDescent="0.3">
      <c r="A8" s="27">
        <v>1</v>
      </c>
      <c r="B8" s="30" t="s">
        <v>46</v>
      </c>
      <c r="C8" s="114">
        <v>0</v>
      </c>
      <c r="D8" s="115"/>
      <c r="E8" s="116"/>
      <c r="F8" s="28">
        <v>2</v>
      </c>
      <c r="G8" s="29">
        <f>+C8*F8</f>
        <v>0</v>
      </c>
      <c r="H8" s="14"/>
    </row>
    <row r="9" spans="1:14" s="4" customFormat="1" ht="15" customHeight="1" x14ac:dyDescent="0.3">
      <c r="A9" s="27">
        <v>2</v>
      </c>
      <c r="B9" s="30" t="s">
        <v>28</v>
      </c>
      <c r="C9" s="114">
        <v>0</v>
      </c>
      <c r="D9" s="115"/>
      <c r="E9" s="116"/>
      <c r="F9" s="28"/>
      <c r="G9" s="29">
        <f t="shared" ref="G9:G11" si="0">C9*F9</f>
        <v>0</v>
      </c>
    </row>
    <row r="10" spans="1:14" s="4" customFormat="1" ht="15.6" x14ac:dyDescent="0.3">
      <c r="A10" s="27">
        <v>6</v>
      </c>
      <c r="B10" s="30"/>
      <c r="C10" s="31"/>
      <c r="D10" s="32"/>
      <c r="E10" s="33"/>
      <c r="F10" s="28"/>
      <c r="G10" s="29">
        <f t="shared" si="0"/>
        <v>0</v>
      </c>
    </row>
    <row r="11" spans="1:14" s="4" customFormat="1" ht="15.6" x14ac:dyDescent="0.3">
      <c r="A11" s="27">
        <v>7</v>
      </c>
      <c r="B11" s="30"/>
      <c r="C11" s="31"/>
      <c r="D11" s="32"/>
      <c r="E11" s="33"/>
      <c r="F11" s="28"/>
      <c r="G11" s="29">
        <f t="shared" si="0"/>
        <v>0</v>
      </c>
    </row>
    <row r="12" spans="1:14" s="4" customFormat="1" ht="15.6" x14ac:dyDescent="0.3">
      <c r="A12" s="27">
        <v>8</v>
      </c>
      <c r="B12" s="38" t="s">
        <v>5</v>
      </c>
      <c r="C12" s="31"/>
      <c r="D12" s="34"/>
      <c r="E12" s="35"/>
      <c r="F12" s="36" t="s">
        <v>28</v>
      </c>
      <c r="G12" s="37">
        <f>SUM(G8:G11)</f>
        <v>0</v>
      </c>
    </row>
    <row r="13" spans="1:14" s="4" customFormat="1" ht="15.6" x14ac:dyDescent="0.3">
      <c r="A13" s="27">
        <v>9</v>
      </c>
      <c r="B13" s="38" t="s">
        <v>6</v>
      </c>
      <c r="C13" s="136">
        <v>0.79524300000000003</v>
      </c>
      <c r="D13" s="137"/>
      <c r="E13" s="138"/>
      <c r="F13" s="39"/>
      <c r="G13" s="29">
        <f>G12*C13</f>
        <v>0</v>
      </c>
      <c r="H13" s="16"/>
      <c r="N13" s="16"/>
    </row>
    <row r="14" spans="1:14" s="4" customFormat="1" ht="15.6" x14ac:dyDescent="0.3">
      <c r="A14" s="27">
        <v>10</v>
      </c>
      <c r="B14" s="38" t="s">
        <v>7</v>
      </c>
      <c r="C14" s="40"/>
      <c r="D14" s="41"/>
      <c r="E14" s="41"/>
      <c r="F14" s="42"/>
      <c r="G14" s="43">
        <f>G12+G13</f>
        <v>0</v>
      </c>
    </row>
    <row r="15" spans="1:14" ht="46.8" x14ac:dyDescent="0.3">
      <c r="A15" s="132" t="s">
        <v>24</v>
      </c>
      <c r="B15" s="133"/>
      <c r="C15" s="44" t="s">
        <v>8</v>
      </c>
      <c r="D15" s="44" t="s">
        <v>26</v>
      </c>
      <c r="E15" s="44" t="s">
        <v>9</v>
      </c>
      <c r="F15" s="45" t="str">
        <f>F6</f>
        <v>SÃO PAULO</v>
      </c>
      <c r="G15" s="45" t="s">
        <v>1</v>
      </c>
    </row>
    <row r="16" spans="1:14" s="4" customFormat="1" ht="15" customHeight="1" x14ac:dyDescent="0.3">
      <c r="A16" s="27">
        <v>11</v>
      </c>
      <c r="B16" s="30" t="s">
        <v>51</v>
      </c>
      <c r="C16" s="46">
        <v>44</v>
      </c>
      <c r="D16" s="47">
        <v>2</v>
      </c>
      <c r="E16" s="48">
        <v>0</v>
      </c>
      <c r="F16" s="49">
        <f t="shared" ref="F16:F29" si="1">C16*D16*E16</f>
        <v>0</v>
      </c>
      <c r="G16" s="49">
        <f t="shared" ref="G16:G29" si="2">F16</f>
        <v>0</v>
      </c>
    </row>
    <row r="17" spans="1:14" s="11" customFormat="1" ht="24.6" customHeight="1" x14ac:dyDescent="0.3">
      <c r="A17" s="50">
        <v>12</v>
      </c>
      <c r="B17" s="96" t="s">
        <v>55</v>
      </c>
      <c r="C17" s="51">
        <v>22</v>
      </c>
      <c r="D17" s="52">
        <v>2</v>
      </c>
      <c r="E17" s="48">
        <v>0</v>
      </c>
      <c r="F17" s="37">
        <f t="shared" si="1"/>
        <v>0</v>
      </c>
      <c r="G17" s="37">
        <f t="shared" si="2"/>
        <v>0</v>
      </c>
    </row>
    <row r="18" spans="1:14" s="11" customFormat="1" ht="15" customHeight="1" x14ac:dyDescent="0.3">
      <c r="A18" s="50">
        <v>13</v>
      </c>
      <c r="B18" s="96" t="s">
        <v>47</v>
      </c>
      <c r="C18" s="51">
        <v>1</v>
      </c>
      <c r="D18" s="52">
        <v>2</v>
      </c>
      <c r="E18" s="48">
        <v>0</v>
      </c>
      <c r="F18" s="37">
        <f t="shared" si="1"/>
        <v>0</v>
      </c>
      <c r="G18" s="37">
        <f t="shared" si="2"/>
        <v>0</v>
      </c>
    </row>
    <row r="19" spans="1:14" s="4" customFormat="1" ht="15" customHeight="1" x14ac:dyDescent="0.3">
      <c r="A19" s="27">
        <v>14</v>
      </c>
      <c r="B19" s="30" t="s">
        <v>37</v>
      </c>
      <c r="C19" s="46">
        <v>1</v>
      </c>
      <c r="D19" s="47">
        <v>2</v>
      </c>
      <c r="E19" s="48">
        <v>0</v>
      </c>
      <c r="F19" s="49">
        <f t="shared" si="1"/>
        <v>0</v>
      </c>
      <c r="G19" s="49">
        <f t="shared" si="2"/>
        <v>0</v>
      </c>
      <c r="L19" s="12"/>
      <c r="M19" s="13"/>
      <c r="N19" s="14"/>
    </row>
    <row r="20" spans="1:14" s="4" customFormat="1" ht="15" customHeight="1" x14ac:dyDescent="0.3">
      <c r="A20" s="50">
        <v>15</v>
      </c>
      <c r="B20" s="30" t="s">
        <v>43</v>
      </c>
      <c r="C20" s="46">
        <v>1</v>
      </c>
      <c r="D20" s="47">
        <v>2</v>
      </c>
      <c r="E20" s="48">
        <v>0</v>
      </c>
      <c r="F20" s="49">
        <f t="shared" si="1"/>
        <v>0</v>
      </c>
      <c r="G20" s="49">
        <f t="shared" si="2"/>
        <v>0</v>
      </c>
    </row>
    <row r="21" spans="1:14" s="4" customFormat="1" ht="15" customHeight="1" x14ac:dyDescent="0.3">
      <c r="A21" s="50">
        <v>16</v>
      </c>
      <c r="B21" s="30" t="s">
        <v>52</v>
      </c>
      <c r="C21" s="46">
        <v>1</v>
      </c>
      <c r="D21" s="47">
        <v>2</v>
      </c>
      <c r="E21" s="48">
        <v>0</v>
      </c>
      <c r="F21" s="49">
        <f t="shared" si="1"/>
        <v>0</v>
      </c>
      <c r="G21" s="49">
        <f t="shared" si="2"/>
        <v>0</v>
      </c>
    </row>
    <row r="22" spans="1:14" s="4" customFormat="1" ht="15" customHeight="1" x14ac:dyDescent="0.3">
      <c r="A22" s="27">
        <v>17</v>
      </c>
      <c r="B22" s="30" t="s">
        <v>38</v>
      </c>
      <c r="C22" s="46">
        <v>1</v>
      </c>
      <c r="D22" s="47">
        <v>2</v>
      </c>
      <c r="E22" s="48">
        <v>0</v>
      </c>
      <c r="F22" s="49">
        <f t="shared" si="1"/>
        <v>0</v>
      </c>
      <c r="G22" s="49">
        <f t="shared" si="2"/>
        <v>0</v>
      </c>
    </row>
    <row r="23" spans="1:14" s="4" customFormat="1" ht="15" customHeight="1" x14ac:dyDescent="0.3">
      <c r="A23" s="50">
        <v>18</v>
      </c>
      <c r="B23" s="30" t="s">
        <v>41</v>
      </c>
      <c r="C23" s="53">
        <v>1</v>
      </c>
      <c r="D23" s="54">
        <v>2</v>
      </c>
      <c r="E23" s="48">
        <v>0</v>
      </c>
      <c r="F23" s="29">
        <f t="shared" ref="F23" si="3">C23*D23*E23</f>
        <v>0</v>
      </c>
      <c r="G23" s="29">
        <f t="shared" ref="G23" si="4">F23</f>
        <v>0</v>
      </c>
    </row>
    <row r="24" spans="1:14" s="4" customFormat="1" ht="15" customHeight="1" x14ac:dyDescent="0.3">
      <c r="A24" s="50">
        <v>19</v>
      </c>
      <c r="B24" s="30" t="s">
        <v>40</v>
      </c>
      <c r="C24" s="53">
        <v>1</v>
      </c>
      <c r="D24" s="54">
        <v>2</v>
      </c>
      <c r="E24" s="48">
        <v>0</v>
      </c>
      <c r="F24" s="29">
        <f t="shared" si="1"/>
        <v>0</v>
      </c>
      <c r="G24" s="29">
        <f t="shared" si="2"/>
        <v>0</v>
      </c>
    </row>
    <row r="25" spans="1:14" s="4" customFormat="1" ht="15" customHeight="1" x14ac:dyDescent="0.3">
      <c r="A25" s="27">
        <v>20</v>
      </c>
      <c r="B25" s="97" t="s">
        <v>39</v>
      </c>
      <c r="C25" s="46">
        <v>1</v>
      </c>
      <c r="D25" s="54">
        <v>2</v>
      </c>
      <c r="E25" s="48">
        <v>0</v>
      </c>
      <c r="F25" s="29">
        <f t="shared" si="1"/>
        <v>0</v>
      </c>
      <c r="G25" s="29">
        <f t="shared" si="2"/>
        <v>0</v>
      </c>
    </row>
    <row r="26" spans="1:14" s="4" customFormat="1" ht="15" customHeight="1" x14ac:dyDescent="0.3">
      <c r="A26" s="50">
        <v>21</v>
      </c>
      <c r="B26" s="97" t="s">
        <v>42</v>
      </c>
      <c r="C26" s="46">
        <v>1</v>
      </c>
      <c r="D26" s="47">
        <v>2</v>
      </c>
      <c r="E26" s="48">
        <v>0</v>
      </c>
      <c r="F26" s="49">
        <f t="shared" ref="F26:F28" si="5">C26*D26*E26</f>
        <v>0</v>
      </c>
      <c r="G26" s="49">
        <f t="shared" si="2"/>
        <v>0</v>
      </c>
      <c r="I26" s="4" t="s">
        <v>28</v>
      </c>
    </row>
    <row r="27" spans="1:14" s="4" customFormat="1" ht="15" customHeight="1" x14ac:dyDescent="0.3">
      <c r="A27" s="50">
        <v>22</v>
      </c>
      <c r="B27" s="97" t="s">
        <v>44</v>
      </c>
      <c r="C27" s="46">
        <v>1</v>
      </c>
      <c r="D27" s="47">
        <v>2</v>
      </c>
      <c r="E27" s="48">
        <v>0</v>
      </c>
      <c r="F27" s="49">
        <f t="shared" si="5"/>
        <v>0</v>
      </c>
      <c r="G27" s="49">
        <f t="shared" si="2"/>
        <v>0</v>
      </c>
    </row>
    <row r="28" spans="1:14" ht="15" customHeight="1" x14ac:dyDescent="0.3">
      <c r="A28" s="27">
        <v>23</v>
      </c>
      <c r="B28" s="97"/>
      <c r="C28" s="46"/>
      <c r="D28" s="47"/>
      <c r="E28" s="48"/>
      <c r="F28" s="49">
        <f t="shared" si="5"/>
        <v>0</v>
      </c>
      <c r="G28" s="49">
        <f t="shared" si="2"/>
        <v>0</v>
      </c>
    </row>
    <row r="29" spans="1:14" ht="15" customHeight="1" x14ac:dyDescent="0.3">
      <c r="A29" s="50">
        <v>24</v>
      </c>
      <c r="B29" s="98" t="s">
        <v>28</v>
      </c>
      <c r="C29" s="46"/>
      <c r="D29" s="47"/>
      <c r="E29" s="48"/>
      <c r="F29" s="49">
        <f t="shared" si="1"/>
        <v>0</v>
      </c>
      <c r="G29" s="49">
        <f t="shared" si="2"/>
        <v>0</v>
      </c>
      <c r="L29" s="6"/>
    </row>
    <row r="30" spans="1:14" ht="15" customHeight="1" x14ac:dyDescent="0.3">
      <c r="A30" s="50">
        <v>25</v>
      </c>
      <c r="B30" s="99" t="s">
        <v>48</v>
      </c>
      <c r="C30" s="55"/>
      <c r="D30" s="56"/>
      <c r="E30" s="56"/>
      <c r="F30" s="57"/>
      <c r="G30" s="58">
        <f>- (SUM(G8*6%))</f>
        <v>0</v>
      </c>
      <c r="J30" s="7"/>
    </row>
    <row r="31" spans="1:14" ht="15" customHeight="1" x14ac:dyDescent="0.3">
      <c r="A31" s="27">
        <v>26</v>
      </c>
      <c r="B31" s="99" t="s">
        <v>25</v>
      </c>
      <c r="C31" s="55"/>
      <c r="D31" s="56"/>
      <c r="E31" s="56"/>
      <c r="F31" s="59"/>
      <c r="G31" s="60">
        <f>SUM(G16:G30)</f>
        <v>0</v>
      </c>
    </row>
    <row r="32" spans="1:14" ht="15" customHeight="1" x14ac:dyDescent="0.3">
      <c r="A32" s="50">
        <v>27</v>
      </c>
      <c r="B32" s="99" t="s">
        <v>10</v>
      </c>
      <c r="C32" s="55"/>
      <c r="D32" s="56"/>
      <c r="E32" s="56"/>
      <c r="F32" s="61"/>
      <c r="G32" s="60">
        <f>ROUND(G14+G31,2)</f>
        <v>0</v>
      </c>
    </row>
    <row r="33" spans="1:11" ht="15" customHeight="1" x14ac:dyDescent="0.3">
      <c r="A33" s="62" t="s">
        <v>11</v>
      </c>
      <c r="B33" s="100"/>
      <c r="C33" s="120" t="s">
        <v>12</v>
      </c>
      <c r="D33" s="125"/>
      <c r="E33" s="121"/>
      <c r="F33" s="64" t="str">
        <f>F6</f>
        <v>SÃO PAULO</v>
      </c>
      <c r="G33" s="19" t="s">
        <v>1</v>
      </c>
    </row>
    <row r="34" spans="1:11" ht="15" customHeight="1" x14ac:dyDescent="0.3">
      <c r="A34" s="65">
        <v>28</v>
      </c>
      <c r="B34" s="101" t="s">
        <v>13</v>
      </c>
      <c r="C34" s="126">
        <v>0</v>
      </c>
      <c r="D34" s="127"/>
      <c r="E34" s="128"/>
      <c r="F34" s="66">
        <f>ROUND(G32*C34,2)</f>
        <v>0</v>
      </c>
      <c r="G34" s="49">
        <f>F34</f>
        <v>0</v>
      </c>
      <c r="H34" s="5"/>
    </row>
    <row r="35" spans="1:11" ht="15" customHeight="1" x14ac:dyDescent="0.3">
      <c r="A35" s="65">
        <v>29</v>
      </c>
      <c r="B35" s="102" t="s">
        <v>14</v>
      </c>
      <c r="C35" s="67"/>
      <c r="D35" s="68"/>
      <c r="E35" s="68" t="s">
        <v>28</v>
      </c>
      <c r="F35" s="69"/>
      <c r="G35" s="70">
        <f>G32+G34</f>
        <v>0</v>
      </c>
    </row>
    <row r="36" spans="1:11" ht="15" customHeight="1" x14ac:dyDescent="0.3">
      <c r="A36" s="62" t="s">
        <v>15</v>
      </c>
      <c r="B36" s="100"/>
      <c r="C36" s="71" t="s">
        <v>28</v>
      </c>
      <c r="D36" s="72"/>
      <c r="E36" s="73"/>
      <c r="F36" s="64" t="str">
        <f>F6</f>
        <v>SÃO PAULO</v>
      </c>
      <c r="G36" s="19" t="s">
        <v>1</v>
      </c>
    </row>
    <row r="37" spans="1:11" ht="15" customHeight="1" x14ac:dyDescent="0.3">
      <c r="A37" s="65">
        <v>30</v>
      </c>
      <c r="B37" s="30" t="s">
        <v>33</v>
      </c>
      <c r="C37" s="67"/>
      <c r="D37" s="68"/>
      <c r="E37" s="74"/>
      <c r="F37" s="75">
        <f>G35</f>
        <v>0</v>
      </c>
      <c r="G37" s="17">
        <f>SUM(F37:F37)</f>
        <v>0</v>
      </c>
      <c r="H37" s="3" t="s">
        <v>28</v>
      </c>
      <c r="K37" s="8"/>
    </row>
    <row r="38" spans="1:11" ht="15" customHeight="1" x14ac:dyDescent="0.3">
      <c r="A38" s="65">
        <v>31</v>
      </c>
      <c r="B38" s="103" t="s">
        <v>16</v>
      </c>
      <c r="C38" s="122">
        <v>0.11</v>
      </c>
      <c r="D38" s="123"/>
      <c r="E38" s="124"/>
      <c r="F38" s="49">
        <f>$F$37*$C$38</f>
        <v>0</v>
      </c>
      <c r="G38" s="76"/>
      <c r="H38" s="2" t="s">
        <v>28</v>
      </c>
    </row>
    <row r="39" spans="1:11" ht="15" customHeight="1" x14ac:dyDescent="0.3">
      <c r="A39" s="65">
        <v>32</v>
      </c>
      <c r="B39" s="103" t="s">
        <v>17</v>
      </c>
      <c r="C39" s="122">
        <v>4.8000000000000001E-2</v>
      </c>
      <c r="D39" s="123"/>
      <c r="E39" s="124"/>
      <c r="F39" s="49">
        <f>$F$37*$C$39</f>
        <v>0</v>
      </c>
      <c r="G39" s="76"/>
      <c r="H39" s="8"/>
      <c r="K39" s="3"/>
    </row>
    <row r="40" spans="1:11" ht="15" customHeight="1" x14ac:dyDescent="0.3">
      <c r="A40" s="65">
        <v>33</v>
      </c>
      <c r="B40" s="104" t="s">
        <v>23</v>
      </c>
      <c r="C40" s="111">
        <v>0</v>
      </c>
      <c r="D40" s="112"/>
      <c r="E40" s="113"/>
      <c r="F40" s="77">
        <f>$F$37*$C$40</f>
        <v>0</v>
      </c>
      <c r="G40" s="63"/>
      <c r="H40" s="2" t="s">
        <v>29</v>
      </c>
    </row>
    <row r="41" spans="1:11" ht="15" customHeight="1" x14ac:dyDescent="0.3">
      <c r="A41" s="65">
        <v>34</v>
      </c>
      <c r="B41" s="104" t="s">
        <v>18</v>
      </c>
      <c r="C41" s="67"/>
      <c r="D41" s="68"/>
      <c r="E41" s="74"/>
      <c r="F41" s="63"/>
      <c r="G41" s="77">
        <f>SUM(F38:F40)</f>
        <v>0</v>
      </c>
    </row>
    <row r="42" spans="1:11" ht="15" customHeight="1" x14ac:dyDescent="0.3">
      <c r="A42" s="65">
        <v>35</v>
      </c>
      <c r="B42" s="103" t="s">
        <v>19</v>
      </c>
      <c r="C42" s="67"/>
      <c r="D42" s="68"/>
      <c r="E42" s="74"/>
      <c r="F42" s="63"/>
      <c r="G42" s="77">
        <f>F37-G41</f>
        <v>0</v>
      </c>
    </row>
    <row r="43" spans="1:11" ht="15" customHeight="1" x14ac:dyDescent="0.3">
      <c r="A43" s="65">
        <v>36</v>
      </c>
      <c r="B43" s="30" t="s">
        <v>49</v>
      </c>
      <c r="C43" s="145">
        <v>0</v>
      </c>
      <c r="D43" s="146"/>
      <c r="E43" s="147"/>
      <c r="F43" s="63"/>
      <c r="G43" s="77">
        <f>F37*$C$43</f>
        <v>0</v>
      </c>
    </row>
    <row r="44" spans="1:11" ht="15" customHeight="1" x14ac:dyDescent="0.3">
      <c r="A44" s="65">
        <v>37</v>
      </c>
      <c r="B44" s="30" t="s">
        <v>50</v>
      </c>
      <c r="C44" s="145">
        <v>0</v>
      </c>
      <c r="D44" s="146"/>
      <c r="E44" s="147"/>
      <c r="F44" s="63" t="s">
        <v>29</v>
      </c>
      <c r="G44" s="77">
        <f>F37*$C$44</f>
        <v>0</v>
      </c>
      <c r="H44" s="2" t="s">
        <v>28</v>
      </c>
    </row>
    <row r="45" spans="1:11" ht="15" customHeight="1" x14ac:dyDescent="0.3">
      <c r="A45" s="65">
        <v>38</v>
      </c>
      <c r="B45" s="103" t="s">
        <v>20</v>
      </c>
      <c r="C45" s="67"/>
      <c r="D45" s="68"/>
      <c r="E45" s="74"/>
      <c r="F45" s="63"/>
      <c r="G45" s="77">
        <f>+G42-G43-G44</f>
        <v>0</v>
      </c>
    </row>
    <row r="46" spans="1:11" ht="15" customHeight="1" x14ac:dyDescent="0.3">
      <c r="A46" s="65">
        <v>39</v>
      </c>
      <c r="B46" s="103" t="s">
        <v>30</v>
      </c>
      <c r="C46" s="78"/>
      <c r="D46" s="79"/>
      <c r="E46" s="80"/>
      <c r="F46" s="81" t="s">
        <v>28</v>
      </c>
      <c r="G46" s="49">
        <f>+G32-F38</f>
        <v>0</v>
      </c>
      <c r="H46" s="2" t="s">
        <v>28</v>
      </c>
    </row>
    <row r="47" spans="1:11" s="9" customFormat="1" ht="15" customHeight="1" x14ac:dyDescent="0.3">
      <c r="A47" s="65">
        <v>40</v>
      </c>
      <c r="B47" s="105" t="s">
        <v>21</v>
      </c>
      <c r="C47" s="71"/>
      <c r="D47" s="72"/>
      <c r="E47" s="72"/>
      <c r="F47" s="82"/>
      <c r="G47" s="17">
        <f>+G45-G46</f>
        <v>0</v>
      </c>
    </row>
    <row r="48" spans="1:11" s="9" customFormat="1" ht="15" customHeight="1" x14ac:dyDescent="0.3">
      <c r="A48" s="65"/>
      <c r="B48" s="105" t="s">
        <v>53</v>
      </c>
      <c r="C48" s="83"/>
      <c r="D48" s="83"/>
      <c r="E48" s="83"/>
      <c r="F48" s="84"/>
      <c r="G48" s="70"/>
    </row>
    <row r="49" spans="1:10" ht="15.6" x14ac:dyDescent="0.3">
      <c r="A49" s="85"/>
      <c r="B49" s="106" t="s">
        <v>28</v>
      </c>
      <c r="C49" s="85"/>
      <c r="D49" s="85"/>
      <c r="E49" s="85"/>
      <c r="F49" s="85"/>
      <c r="G49" s="85" t="s">
        <v>28</v>
      </c>
      <c r="H49" s="2" t="s">
        <v>28</v>
      </c>
    </row>
    <row r="50" spans="1:10" ht="15.6" x14ac:dyDescent="0.3">
      <c r="A50" s="139" t="s">
        <v>34</v>
      </c>
      <c r="B50" s="140"/>
      <c r="C50" s="140"/>
      <c r="D50" s="140"/>
      <c r="E50" s="140"/>
      <c r="F50" s="140"/>
      <c r="G50" s="141"/>
    </row>
    <row r="51" spans="1:10" ht="15.6" x14ac:dyDescent="0.3">
      <c r="A51" s="142" t="s">
        <v>28</v>
      </c>
      <c r="B51" s="143"/>
      <c r="C51" s="143"/>
      <c r="D51" s="143"/>
      <c r="E51" s="143"/>
      <c r="F51" s="144"/>
      <c r="G51" s="86" t="s">
        <v>31</v>
      </c>
      <c r="J51" s="2" t="s">
        <v>28</v>
      </c>
    </row>
    <row r="52" spans="1:10" ht="15.6" x14ac:dyDescent="0.3">
      <c r="A52" s="87">
        <v>43</v>
      </c>
      <c r="B52" s="88" t="s">
        <v>32</v>
      </c>
      <c r="C52" s="89"/>
      <c r="D52" s="89"/>
      <c r="E52" s="89"/>
      <c r="F52" s="90"/>
      <c r="G52" s="91">
        <f>+G37</f>
        <v>0</v>
      </c>
      <c r="J52" s="2" t="s">
        <v>28</v>
      </c>
    </row>
    <row r="53" spans="1:10" ht="33" customHeight="1" x14ac:dyDescent="0.3">
      <c r="A53" s="87">
        <v>44</v>
      </c>
      <c r="B53" s="129" t="s">
        <v>54</v>
      </c>
      <c r="C53" s="130"/>
      <c r="D53" s="130"/>
      <c r="E53" s="130"/>
      <c r="F53" s="131"/>
      <c r="G53" s="92">
        <f>+G52*12</f>
        <v>0</v>
      </c>
      <c r="H53" s="2" t="s">
        <v>28</v>
      </c>
    </row>
    <row r="54" spans="1:10" ht="15.6" x14ac:dyDescent="0.3">
      <c r="A54" s="87">
        <v>45</v>
      </c>
      <c r="B54" s="129" t="s">
        <v>35</v>
      </c>
      <c r="C54" s="130"/>
      <c r="D54" s="130"/>
      <c r="E54" s="130"/>
      <c r="F54" s="131"/>
      <c r="G54" s="93">
        <f>+G53/4576</f>
        <v>0</v>
      </c>
      <c r="H54" s="2">
        <f>+G54*4576</f>
        <v>0</v>
      </c>
    </row>
    <row r="55" spans="1:10" ht="15" customHeight="1" x14ac:dyDescent="0.3">
      <c r="A55" s="108" t="s">
        <v>45</v>
      </c>
      <c r="B55" s="109"/>
      <c r="C55" s="109"/>
      <c r="D55" s="109"/>
      <c r="E55" s="109"/>
      <c r="F55" s="109"/>
      <c r="G55" s="110"/>
      <c r="H55" s="2" t="s">
        <v>28</v>
      </c>
    </row>
    <row r="59" spans="1:10" x14ac:dyDescent="0.3">
      <c r="G59" s="6" t="s">
        <v>28</v>
      </c>
      <c r="I59" s="2" t="s">
        <v>28</v>
      </c>
    </row>
    <row r="60" spans="1:10" x14ac:dyDescent="0.3">
      <c r="G60" s="2" t="s">
        <v>28</v>
      </c>
      <c r="I60" s="2" t="s">
        <v>28</v>
      </c>
    </row>
    <row r="61" spans="1:10" x14ac:dyDescent="0.3">
      <c r="G61" s="6" t="s">
        <v>28</v>
      </c>
    </row>
    <row r="62" spans="1:10" x14ac:dyDescent="0.3">
      <c r="G62" s="2" t="s">
        <v>28</v>
      </c>
    </row>
  </sheetData>
  <sheetProtection selectLockedCells="1"/>
  <mergeCells count="20">
    <mergeCell ref="A3:G3"/>
    <mergeCell ref="A4:G4"/>
    <mergeCell ref="C13:E13"/>
    <mergeCell ref="A50:G50"/>
    <mergeCell ref="A51:F51"/>
    <mergeCell ref="C43:E43"/>
    <mergeCell ref="C44:E44"/>
    <mergeCell ref="A55:G55"/>
    <mergeCell ref="C40:E40"/>
    <mergeCell ref="C8:E8"/>
    <mergeCell ref="C6:E6"/>
    <mergeCell ref="A6:B6"/>
    <mergeCell ref="C9:E9"/>
    <mergeCell ref="C38:E38"/>
    <mergeCell ref="C39:E39"/>
    <mergeCell ref="C33:E33"/>
    <mergeCell ref="C34:E34"/>
    <mergeCell ref="B53:F53"/>
    <mergeCell ref="B54:F54"/>
    <mergeCell ref="A15:B15"/>
  </mergeCells>
  <printOptions horizontalCentered="1" verticalCentered="1"/>
  <pageMargins left="0.19685039370078741" right="0" top="0.59055118110236227" bottom="0" header="0" footer="0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custos </vt:lpstr>
      <vt:lpstr>'Planilha de custos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Zenon Seckler Ewald</dc:creator>
  <cp:lastModifiedBy>Maria Aparecida Filipe</cp:lastModifiedBy>
  <cp:lastPrinted>2025-12-03T18:40:10Z</cp:lastPrinted>
  <dcterms:created xsi:type="dcterms:W3CDTF">2013-10-30T10:47:39Z</dcterms:created>
  <dcterms:modified xsi:type="dcterms:W3CDTF">2026-02-12T17:58:38Z</dcterms:modified>
</cp:coreProperties>
</file>